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0"/>
  </bookViews>
  <sheets>
    <sheet name="x-bar R s charts" sheetId="1" r:id="rId1"/>
    <sheet name="p Chart" sheetId="2" r:id="rId2"/>
    <sheet name="c Chart" sheetId="3" r:id="rId3"/>
  </sheets>
  <definedNames>
    <definedName name="solver_ver">1.3</definedName>
    <definedName name="Table">'x-bar R s charts'!$AB$4:$AG$12</definedName>
  </definedNames>
  <calcPr fullCalcOnLoad="1"/>
</workbook>
</file>

<file path=xl/sharedStrings.xml><?xml version="1.0" encoding="utf-8"?>
<sst xmlns="http://schemas.openxmlformats.org/spreadsheetml/2006/main" count="40" uniqueCount="29">
  <si>
    <t>X-bar, R and s Charts</t>
  </si>
  <si>
    <t>Hole Location case</t>
  </si>
  <si>
    <t>Lookup Table</t>
  </si>
  <si>
    <t>n</t>
  </si>
  <si>
    <r>
      <t>A</t>
    </r>
    <r>
      <rPr>
        <b/>
        <vertAlign val="subscript"/>
        <sz val="10"/>
        <rFont val="Arial"/>
        <family val="0"/>
      </rPr>
      <t>2</t>
    </r>
  </si>
  <si>
    <r>
      <t>D</t>
    </r>
    <r>
      <rPr>
        <b/>
        <vertAlign val="subscript"/>
        <sz val="10"/>
        <rFont val="Arial"/>
        <family val="0"/>
      </rPr>
      <t>3</t>
    </r>
  </si>
  <si>
    <r>
      <t>D</t>
    </r>
    <r>
      <rPr>
        <b/>
        <vertAlign val="subscript"/>
        <sz val="10"/>
        <rFont val="Arial"/>
        <family val="0"/>
      </rPr>
      <t>4</t>
    </r>
  </si>
  <si>
    <r>
      <t>B</t>
    </r>
    <r>
      <rPr>
        <b/>
        <vertAlign val="subscript"/>
        <sz val="10"/>
        <rFont val="Arial"/>
        <family val="0"/>
      </rPr>
      <t>3</t>
    </r>
  </si>
  <si>
    <r>
      <t>B</t>
    </r>
    <r>
      <rPr>
        <b/>
        <vertAlign val="subscript"/>
        <sz val="10"/>
        <rFont val="Arial"/>
        <family val="0"/>
      </rPr>
      <t>4</t>
    </r>
  </si>
  <si>
    <r>
      <t>x</t>
    </r>
    <r>
      <rPr>
        <b/>
        <sz val="10"/>
        <rFont val="Arial"/>
        <family val="0"/>
      </rPr>
      <t>-bar</t>
    </r>
  </si>
  <si>
    <t>R</t>
  </si>
  <si>
    <t>s</t>
  </si>
  <si>
    <r>
      <t>x</t>
    </r>
    <r>
      <rPr>
        <b/>
        <sz val="10"/>
        <rFont val="Arial"/>
        <family val="0"/>
      </rPr>
      <t>-bar-bar</t>
    </r>
  </si>
  <si>
    <r>
      <t>R</t>
    </r>
    <r>
      <rPr>
        <b/>
        <sz val="10"/>
        <rFont val="Arial"/>
        <family val="0"/>
      </rPr>
      <t>-bar</t>
    </r>
  </si>
  <si>
    <r>
      <t>s</t>
    </r>
    <r>
      <rPr>
        <b/>
        <sz val="10"/>
        <rFont val="Arial"/>
        <family val="0"/>
      </rPr>
      <t>-bar</t>
    </r>
  </si>
  <si>
    <t>UCL</t>
  </si>
  <si>
    <t>LCL</t>
  </si>
  <si>
    <t>p Chart</t>
  </si>
  <si>
    <t>Sales Invoice example</t>
  </si>
  <si>
    <t>x</t>
  </si>
  <si>
    <t>p</t>
  </si>
  <si>
    <r>
      <t>p</t>
    </r>
    <r>
      <rPr>
        <b/>
        <sz val="10"/>
        <rFont val="Arial"/>
        <family val="0"/>
      </rPr>
      <t>-bar</t>
    </r>
  </si>
  <si>
    <t xml:space="preserve">These are </t>
  </si>
  <si>
    <t>sigma limits</t>
  </si>
  <si>
    <t>c Chart</t>
  </si>
  <si>
    <t>Film Contamination</t>
  </si>
  <si>
    <t>c</t>
  </si>
  <si>
    <t>c-bar</t>
  </si>
  <si>
    <t>These 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</si>
</sst>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.00%"/>
    <numFmt numFmtId="169" formatCode="0.0000000"/>
    <numFmt numFmtId="170" formatCode="0.000000"/>
    <numFmt numFmtId="171" formatCode="0.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4"/>
      <name val="Arial"/>
      <family val="0"/>
    </font>
    <font>
      <b/>
      <vertAlign val="subscript"/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2" borderId="13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X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-bar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975"/>
          <c:h val="0.91325"/>
        </c:manualLayout>
      </c:layout>
      <c:scatterChart>
        <c:scatterStyle val="line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charts'!$B$25:$Z$25</c:f>
              <c:numCache>
                <c:ptCount val="25"/>
                <c:pt idx="0">
                  <c:v>3.0062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3.0062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charts'!$B$26:$Z$26</c:f>
              <c:numCache>
                <c:ptCount val="25"/>
                <c:pt idx="0">
                  <c:v>3.055245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3.055245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charts'!$B$27:$Z$27</c:f>
              <c:numCache>
                <c:ptCount val="25"/>
                <c:pt idx="0">
                  <c:v>2.957155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2.957155</c:v>
                </c:pt>
              </c:numCache>
            </c:numRef>
          </c:yVal>
          <c:smooth val="0"/>
        </c:ser>
        <c:ser>
          <c:idx val="0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charts'!$B$24:$Z$24</c:f>
              <c:numCache>
                <c:ptCount val="25"/>
                <c:pt idx="0">
                  <c:v>3.05</c:v>
                </c:pt>
                <c:pt idx="1">
                  <c:v>3</c:v>
                </c:pt>
                <c:pt idx="2">
                  <c:v>3.0100000000000002</c:v>
                </c:pt>
                <c:pt idx="3">
                  <c:v>2.998</c:v>
                </c:pt>
                <c:pt idx="4">
                  <c:v>3.0100000000000002</c:v>
                </c:pt>
                <c:pt idx="5">
                  <c:v>2.9899999999999998</c:v>
                </c:pt>
                <c:pt idx="6">
                  <c:v>3.0119999999999996</c:v>
                </c:pt>
                <c:pt idx="7">
                  <c:v>3.004</c:v>
                </c:pt>
                <c:pt idx="8">
                  <c:v>2.982</c:v>
                </c:pt>
                <c:pt idx="9">
                  <c:v>3.014</c:v>
                </c:pt>
                <c:pt idx="10">
                  <c:v>2.9859999999999998</c:v>
                </c:pt>
                <c:pt idx="11">
                  <c:v>3.054</c:v>
                </c:pt>
                <c:pt idx="12">
                  <c:v>3.0020000000000002</c:v>
                </c:pt>
                <c:pt idx="13">
                  <c:v>3.002</c:v>
                </c:pt>
                <c:pt idx="14">
                  <c:v>2.988</c:v>
                </c:pt>
                <c:pt idx="15">
                  <c:v>3.018</c:v>
                </c:pt>
                <c:pt idx="16">
                  <c:v>2.9979999999999998</c:v>
                </c:pt>
                <c:pt idx="17">
                  <c:v>2.994</c:v>
                </c:pt>
                <c:pt idx="18">
                  <c:v>2.998</c:v>
                </c:pt>
                <c:pt idx="19">
                  <c:v>3.014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axId val="1757944"/>
        <c:axId val="15821497"/>
      </c:scatterChart>
      <c:valAx>
        <c:axId val="1757944"/>
        <c:scaling>
          <c:orientation val="minMax"/>
          <c:max val="25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15821497"/>
        <c:crosses val="autoZero"/>
        <c:crossBetween val="midCat"/>
        <c:dispUnits/>
        <c:majorUnit val="1"/>
      </c:valAx>
      <c:valAx>
        <c:axId val="158214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57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965"/>
          <c:h val="0.914"/>
        </c:manualLayout>
      </c:layout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charts'!$B$37:$Z$37</c:f>
              <c:numCache>
                <c:ptCount val="25"/>
                <c:pt idx="0">
                  <c:v>0.17977499999999985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0.17977499999999985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charts'!$B$36:$Z$36</c:f>
              <c:numCache>
                <c:ptCount val="25"/>
                <c:pt idx="0">
                  <c:v>0.08499999999999992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0.08499999999999992</c:v>
                </c:pt>
              </c:numCache>
            </c:numRef>
          </c:yVal>
          <c:smooth val="0"/>
        </c:ser>
        <c:ser>
          <c:idx val="4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charts'!$B$35:$Z$35</c:f>
              <c:numCache>
                <c:ptCount val="25"/>
                <c:pt idx="0">
                  <c:v>0.06999999999999984</c:v>
                </c:pt>
                <c:pt idx="1">
                  <c:v>0.06000000000000005</c:v>
                </c:pt>
                <c:pt idx="2">
                  <c:v>0.1299999999999999</c:v>
                </c:pt>
                <c:pt idx="3">
                  <c:v>0.06000000000000005</c:v>
                </c:pt>
                <c:pt idx="4">
                  <c:v>0.06000000000000005</c:v>
                </c:pt>
                <c:pt idx="5">
                  <c:v>0.06000000000000005</c:v>
                </c:pt>
                <c:pt idx="6">
                  <c:v>0.25</c:v>
                </c:pt>
                <c:pt idx="7">
                  <c:v>0.08999999999999986</c:v>
                </c:pt>
                <c:pt idx="8">
                  <c:v>0.05999999999999961</c:v>
                </c:pt>
                <c:pt idx="9">
                  <c:v>0.04999999999999982</c:v>
                </c:pt>
                <c:pt idx="10">
                  <c:v>0.08000000000000007</c:v>
                </c:pt>
                <c:pt idx="11">
                  <c:v>0.08000000000000007</c:v>
                </c:pt>
                <c:pt idx="12">
                  <c:v>0.08000000000000007</c:v>
                </c:pt>
                <c:pt idx="13">
                  <c:v>0.019999999999999574</c:v>
                </c:pt>
                <c:pt idx="14">
                  <c:v>0.08999999999999986</c:v>
                </c:pt>
                <c:pt idx="15">
                  <c:v>0.06000000000000005</c:v>
                </c:pt>
                <c:pt idx="16">
                  <c:v>0.21999999999999975</c:v>
                </c:pt>
                <c:pt idx="17">
                  <c:v>0.08999999999999986</c:v>
                </c:pt>
                <c:pt idx="18">
                  <c:v>0.040000000000000036</c:v>
                </c:pt>
                <c:pt idx="19">
                  <c:v>0.04999999999999982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ser>
          <c:idx val="2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charts'!$B$38:$Z$38</c:f>
              <c:numCache>
                <c:ptCount val="2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</c:numCache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  <c:max val="25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6472851"/>
        <c:crosses val="autoZero"/>
        <c:crossBetween val="midCat"/>
        <c:dispUnits/>
        <c:majorUnit val="1"/>
      </c:valAx>
      <c:valAx>
        <c:axId val="6472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75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975"/>
          <c:h val="0.91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charts'!$B$46:$Z$46</c:f>
              <c:numCache>
                <c:ptCount val="25"/>
                <c:pt idx="0">
                  <c:v>0.03381258352349106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0.03381258352349106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charts'!$B$47:$Z$47</c:f>
              <c:numCache>
                <c:ptCount val="25"/>
                <c:pt idx="0">
                  <c:v>0.07063448698057283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0.07063448698057283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charts'!$B$48:$Z$48</c:f>
              <c:numCache>
                <c:ptCount val="2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'x-bar R s charts'!$B$3:$Z$3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'x-bar R s charts'!$B$45:$Z$45</c:f>
              <c:numCache>
                <c:ptCount val="25"/>
                <c:pt idx="0">
                  <c:v>0.025495097567899378</c:v>
                </c:pt>
                <c:pt idx="1">
                  <c:v>0.023452078799127692</c:v>
                </c:pt>
                <c:pt idx="2">
                  <c:v>0.056124860801591195</c:v>
                </c:pt>
                <c:pt idx="3">
                  <c:v>0.02683281572995297</c:v>
                </c:pt>
                <c:pt idx="4">
                  <c:v>0.021213203435529838</c:v>
                </c:pt>
                <c:pt idx="5">
                  <c:v>0.025495097568038725</c:v>
                </c:pt>
                <c:pt idx="6">
                  <c:v>0.09679876032265249</c:v>
                </c:pt>
                <c:pt idx="7">
                  <c:v>0.03847076812335327</c:v>
                </c:pt>
                <c:pt idx="8">
                  <c:v>0.025884358211114306</c:v>
                </c:pt>
                <c:pt idx="9">
                  <c:v>0.019493588689659</c:v>
                </c:pt>
                <c:pt idx="10">
                  <c:v>0.03435112807465736</c:v>
                </c:pt>
                <c:pt idx="11">
                  <c:v>0.02966479394836006</c:v>
                </c:pt>
                <c:pt idx="12">
                  <c:v>0.030331501776159144</c:v>
                </c:pt>
                <c:pt idx="13">
                  <c:v>0.008366600265394701</c:v>
                </c:pt>
                <c:pt idx="14">
                  <c:v>0.03962322551230759</c:v>
                </c:pt>
                <c:pt idx="15">
                  <c:v>0.022803508501979555</c:v>
                </c:pt>
                <c:pt idx="16">
                  <c:v>0.07981227975694236</c:v>
                </c:pt>
                <c:pt idx="17">
                  <c:v>0.03646916505758818</c:v>
                </c:pt>
                <c:pt idx="18">
                  <c:v>0.01483239697415009</c:v>
                </c:pt>
                <c:pt idx="19">
                  <c:v>0.02073644135336352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yVal>
          <c:smooth val="0"/>
        </c:ser>
        <c:axId val="58255660"/>
        <c:axId val="54538893"/>
      </c:scatterChart>
      <c:valAx>
        <c:axId val="58255660"/>
        <c:scaling>
          <c:orientation val="minMax"/>
          <c:max val="25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54538893"/>
        <c:crosses val="autoZero"/>
        <c:crossBetween val="midCat"/>
        <c:dispUnits/>
        <c:majorUnit val="1"/>
      </c:valAx>
      <c:valAx>
        <c:axId val="54538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255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8475"/>
          <c:h val="0.906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Chart'!$B$3:$AE$3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 Chart'!$B$12:$AE$12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Chart'!$B$3:$AE$3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 Chart'!$B$13:$AE$13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Chart'!$B$3:$AE$3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 Chart'!$B$14:$AE$14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0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 Chart'!$B$3:$AE$3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'p Chart'!$B$11:$AE$11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21087990"/>
        <c:axId val="55574183"/>
      </c:scatterChart>
      <c:valAx>
        <c:axId val="21087990"/>
        <c:scaling>
          <c:orientation val="minMax"/>
          <c:max val="30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55574183"/>
        <c:crosses val="autoZero"/>
        <c:crossBetween val="midCat"/>
        <c:dispUnits/>
        <c:majorUnit val="1"/>
      </c:valAx>
      <c:valAx>
        <c:axId val="555741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87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 Chart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905"/>
          <c:h val="0.931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'c Chart'!$B$12:$AO$12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'c Chart'!$B$13:$AO$13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Chart'!$B$2:$AO$2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'c Chart'!$B$14:$AO$14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0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 Chart'!$B$2:$AO$2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'c Chart'!$B$11:$AO$11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0405600"/>
        <c:axId val="5214945"/>
      </c:scatterChart>
      <c:valAx>
        <c:axId val="30405600"/>
        <c:scaling>
          <c:orientation val="minMax"/>
          <c:max val="40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5214945"/>
        <c:crosses val="autoZero"/>
        <c:crossBetween val="midCat"/>
        <c:dispUnits/>
        <c:majorUnit val="1"/>
      </c:valAx>
      <c:valAx>
        <c:axId val="5214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05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38100</xdr:rowOff>
    </xdr:from>
    <xdr:to>
      <xdr:col>25</xdr:col>
      <xdr:colOff>361950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47650" y="3171825"/>
        <a:ext cx="98774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31</xdr:row>
      <xdr:rowOff>85725</xdr:rowOff>
    </xdr:from>
    <xdr:to>
      <xdr:col>25</xdr:col>
      <xdr:colOff>361950</xdr:colOff>
      <xdr:row>41</xdr:row>
      <xdr:rowOff>104775</xdr:rowOff>
    </xdr:to>
    <xdr:graphicFrame>
      <xdr:nvGraphicFramePr>
        <xdr:cNvPr id="2" name="Chart 4"/>
        <xdr:cNvGraphicFramePr/>
      </xdr:nvGraphicFramePr>
      <xdr:xfrm>
        <a:off x="247650" y="4838700"/>
        <a:ext cx="987742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41</xdr:row>
      <xdr:rowOff>142875</xdr:rowOff>
    </xdr:from>
    <xdr:to>
      <xdr:col>25</xdr:col>
      <xdr:colOff>361950</xdr:colOff>
      <xdr:row>52</xdr:row>
      <xdr:rowOff>0</xdr:rowOff>
    </xdr:to>
    <xdr:graphicFrame>
      <xdr:nvGraphicFramePr>
        <xdr:cNvPr id="3" name="Chart 5"/>
        <xdr:cNvGraphicFramePr/>
      </xdr:nvGraphicFramePr>
      <xdr:xfrm>
        <a:off x="247650" y="6515100"/>
        <a:ext cx="9877425" cy="163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95250</xdr:rowOff>
    </xdr:from>
    <xdr:to>
      <xdr:col>31</xdr:col>
      <xdr:colOff>104775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6200" y="1504950"/>
        <a:ext cx="117062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142875</xdr:rowOff>
    </xdr:from>
    <xdr:to>
      <xdr:col>41</xdr:col>
      <xdr:colOff>76200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38100" y="1228725"/>
        <a:ext cx="112490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tabSelected="1" zoomScale="80" zoomScaleNormal="80" workbookViewId="0" topLeftCell="A1">
      <selection activeCell="M1" sqref="M1"/>
    </sheetView>
  </sheetViews>
  <sheetFormatPr defaultColWidth="9.140625" defaultRowHeight="12.75"/>
  <cols>
    <col min="1" max="26" width="5.8515625" style="0" customWidth="1"/>
    <col min="27" max="27" width="1.8515625" style="0" customWidth="1"/>
    <col min="28" max="28" width="4.7109375" style="0" customWidth="1"/>
    <col min="29" max="29" width="6.421875" style="0" customWidth="1"/>
    <col min="30" max="30" width="6.8515625" style="0" customWidth="1"/>
    <col min="31" max="31" width="7.140625" style="0" customWidth="1"/>
    <col min="32" max="32" width="7.57421875" style="0" customWidth="1"/>
  </cols>
  <sheetData>
    <row r="1" spans="1:28" ht="15.75">
      <c r="A1" s="29" t="s">
        <v>0</v>
      </c>
      <c r="F1" s="25" t="s">
        <v>1</v>
      </c>
      <c r="G1" s="26"/>
      <c r="H1" s="26"/>
      <c r="I1" s="26"/>
      <c r="J1" s="27"/>
      <c r="AB1" s="1" t="s">
        <v>2</v>
      </c>
    </row>
    <row r="2" ht="3" customHeight="1"/>
    <row r="3" spans="2:33" ht="15" thickBot="1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B3" s="3" t="s">
        <v>3</v>
      </c>
      <c r="AC3" s="3" t="s">
        <v>4</v>
      </c>
      <c r="AD3" s="3" t="s">
        <v>5</v>
      </c>
      <c r="AE3" s="3" t="s">
        <v>6</v>
      </c>
      <c r="AF3" s="3" t="s">
        <v>7</v>
      </c>
      <c r="AG3" s="3" t="s">
        <v>8</v>
      </c>
    </row>
    <row r="4" spans="1:33" ht="12.75">
      <c r="A4">
        <v>1</v>
      </c>
      <c r="B4" s="4">
        <v>3.05</v>
      </c>
      <c r="C4" s="4">
        <v>3</v>
      </c>
      <c r="D4" s="4">
        <v>3.07</v>
      </c>
      <c r="E4" s="4">
        <v>3.02</v>
      </c>
      <c r="F4" s="4">
        <v>3.01</v>
      </c>
      <c r="G4" s="4">
        <v>3.01</v>
      </c>
      <c r="H4" s="4">
        <v>3.03</v>
      </c>
      <c r="I4" s="4">
        <v>3.05</v>
      </c>
      <c r="J4" s="4">
        <v>2.99</v>
      </c>
      <c r="K4" s="4">
        <v>3.02</v>
      </c>
      <c r="L4" s="4">
        <v>2.97</v>
      </c>
      <c r="M4" s="4">
        <v>3.06</v>
      </c>
      <c r="N4" s="4">
        <v>2.99</v>
      </c>
      <c r="O4" s="4">
        <v>3</v>
      </c>
      <c r="P4" s="4">
        <v>3.02</v>
      </c>
      <c r="Q4" s="4">
        <v>3.02</v>
      </c>
      <c r="R4" s="4">
        <v>3.01</v>
      </c>
      <c r="S4" s="4">
        <v>3.05</v>
      </c>
      <c r="T4" s="4">
        <v>3.02</v>
      </c>
      <c r="U4" s="4">
        <v>3</v>
      </c>
      <c r="V4" s="4"/>
      <c r="W4" s="4"/>
      <c r="X4" s="4"/>
      <c r="Y4" s="4"/>
      <c r="Z4" s="4"/>
      <c r="AB4" s="5">
        <v>2</v>
      </c>
      <c r="AC4" s="6">
        <v>1.88</v>
      </c>
      <c r="AD4" s="6">
        <v>0</v>
      </c>
      <c r="AE4" s="6">
        <v>3.267</v>
      </c>
      <c r="AF4" s="6">
        <v>0</v>
      </c>
      <c r="AG4" s="7">
        <v>3.267</v>
      </c>
    </row>
    <row r="5" spans="1:33" ht="12.75">
      <c r="A5">
        <v>2</v>
      </c>
      <c r="B5" s="4">
        <v>3.02</v>
      </c>
      <c r="C5" s="4">
        <v>3.04</v>
      </c>
      <c r="D5" s="4">
        <v>3.06</v>
      </c>
      <c r="E5" s="4">
        <v>2.96</v>
      </c>
      <c r="F5" s="4">
        <v>2.98</v>
      </c>
      <c r="G5" s="4">
        <v>3.02</v>
      </c>
      <c r="H5" s="4">
        <v>2.98</v>
      </c>
      <c r="I5" s="4">
        <v>3.03</v>
      </c>
      <c r="J5" s="4">
        <v>2.96</v>
      </c>
      <c r="K5" s="4">
        <v>3.02</v>
      </c>
      <c r="L5" s="4">
        <v>2.96</v>
      </c>
      <c r="M5" s="4">
        <v>3.04</v>
      </c>
      <c r="N5" s="4">
        <v>3</v>
      </c>
      <c r="O5" s="4">
        <v>3.01</v>
      </c>
      <c r="P5" s="4">
        <v>2.96</v>
      </c>
      <c r="Q5" s="4">
        <v>3.02</v>
      </c>
      <c r="R5" s="4">
        <v>2.87</v>
      </c>
      <c r="S5" s="4">
        <v>2.96</v>
      </c>
      <c r="T5" s="4">
        <v>2.99</v>
      </c>
      <c r="U5" s="4">
        <v>3</v>
      </c>
      <c r="V5" s="4"/>
      <c r="W5" s="4"/>
      <c r="X5" s="4"/>
      <c r="Y5" s="4"/>
      <c r="Z5" s="4"/>
      <c r="AB5" s="8">
        <v>3</v>
      </c>
      <c r="AC5" s="9">
        <v>1.023</v>
      </c>
      <c r="AD5" s="9">
        <v>0</v>
      </c>
      <c r="AE5" s="9">
        <v>2.575</v>
      </c>
      <c r="AF5" s="9">
        <v>0</v>
      </c>
      <c r="AG5" s="10">
        <v>2.568</v>
      </c>
    </row>
    <row r="6" spans="1:33" ht="12.75">
      <c r="A6">
        <v>3</v>
      </c>
      <c r="B6" s="4">
        <v>3.04</v>
      </c>
      <c r="C6" s="4">
        <v>2.98</v>
      </c>
      <c r="D6" s="4">
        <v>2.94</v>
      </c>
      <c r="E6" s="4">
        <v>3.01</v>
      </c>
      <c r="F6" s="4">
        <v>3.04</v>
      </c>
      <c r="G6" s="4">
        <v>2.99</v>
      </c>
      <c r="H6" s="4">
        <v>2.92</v>
      </c>
      <c r="I6" s="4">
        <v>2.96</v>
      </c>
      <c r="J6" s="4">
        <v>3.01</v>
      </c>
      <c r="K6" s="4">
        <v>2.98</v>
      </c>
      <c r="L6" s="4">
        <v>2.96</v>
      </c>
      <c r="M6" s="4">
        <v>3.02</v>
      </c>
      <c r="N6" s="4">
        <v>3.04</v>
      </c>
      <c r="O6" s="4">
        <v>2.99</v>
      </c>
      <c r="P6" s="4">
        <v>3.04</v>
      </c>
      <c r="Q6" s="4">
        <v>3.04</v>
      </c>
      <c r="R6" s="4">
        <v>3.09</v>
      </c>
      <c r="S6" s="4">
        <v>3.01</v>
      </c>
      <c r="T6" s="4">
        <v>3</v>
      </c>
      <c r="U6" s="4">
        <v>3.01</v>
      </c>
      <c r="V6" s="4"/>
      <c r="W6" s="4"/>
      <c r="X6" s="4"/>
      <c r="Y6" s="4"/>
      <c r="Z6" s="4"/>
      <c r="AB6" s="8">
        <v>4</v>
      </c>
      <c r="AC6" s="9">
        <v>0.729</v>
      </c>
      <c r="AD6" s="9">
        <v>0</v>
      </c>
      <c r="AE6" s="9">
        <v>2.282</v>
      </c>
      <c r="AF6" s="9">
        <v>0</v>
      </c>
      <c r="AG6" s="10">
        <v>2.266</v>
      </c>
    </row>
    <row r="7" spans="1:33" ht="12.75">
      <c r="A7">
        <v>4</v>
      </c>
      <c r="B7" s="4">
        <v>3.09</v>
      </c>
      <c r="C7" s="4">
        <v>2.99</v>
      </c>
      <c r="D7" s="4">
        <v>2.97</v>
      </c>
      <c r="E7" s="4">
        <v>2.98</v>
      </c>
      <c r="F7" s="4">
        <v>3.01</v>
      </c>
      <c r="G7" s="4">
        <v>2.97</v>
      </c>
      <c r="H7" s="4">
        <v>3.17</v>
      </c>
      <c r="I7" s="4">
        <v>3.01</v>
      </c>
      <c r="J7" s="4">
        <v>3</v>
      </c>
      <c r="K7" s="4">
        <v>3.03</v>
      </c>
      <c r="L7" s="4">
        <v>3</v>
      </c>
      <c r="M7" s="4">
        <v>3.1</v>
      </c>
      <c r="N7" s="4">
        <v>2.96</v>
      </c>
      <c r="O7" s="4">
        <v>3</v>
      </c>
      <c r="P7" s="4">
        <v>2.95</v>
      </c>
      <c r="Q7" s="4">
        <v>2.98</v>
      </c>
      <c r="R7" s="4">
        <v>3.02</v>
      </c>
      <c r="S7" s="4">
        <v>2.97</v>
      </c>
      <c r="T7" s="4">
        <v>2.98</v>
      </c>
      <c r="U7" s="4">
        <v>3.05</v>
      </c>
      <c r="V7" s="4"/>
      <c r="W7" s="4"/>
      <c r="X7" s="4"/>
      <c r="Y7" s="4"/>
      <c r="Z7" s="4"/>
      <c r="AB7" s="8">
        <v>5</v>
      </c>
      <c r="AC7" s="9">
        <v>0.577</v>
      </c>
      <c r="AD7" s="9">
        <v>0</v>
      </c>
      <c r="AE7" s="9">
        <v>2.115</v>
      </c>
      <c r="AF7" s="9">
        <v>0</v>
      </c>
      <c r="AG7" s="10">
        <v>2.089</v>
      </c>
    </row>
    <row r="8" spans="1:33" ht="12.75">
      <c r="A8">
        <v>5</v>
      </c>
      <c r="B8" s="4">
        <v>3.05</v>
      </c>
      <c r="C8" s="4">
        <v>2.99</v>
      </c>
      <c r="D8" s="4">
        <v>3.01</v>
      </c>
      <c r="E8" s="4">
        <v>3.02</v>
      </c>
      <c r="F8" s="4">
        <v>3.01</v>
      </c>
      <c r="G8" s="4">
        <v>2.96</v>
      </c>
      <c r="H8" s="4">
        <v>2.96</v>
      </c>
      <c r="I8" s="4">
        <v>2.97</v>
      </c>
      <c r="J8" s="4">
        <v>2.95</v>
      </c>
      <c r="K8" s="4">
        <v>3.02</v>
      </c>
      <c r="L8" s="4">
        <v>3.04</v>
      </c>
      <c r="M8" s="4">
        <v>3.05</v>
      </c>
      <c r="N8" s="4">
        <v>3.02</v>
      </c>
      <c r="O8" s="4">
        <v>3.01</v>
      </c>
      <c r="P8" s="4">
        <v>2.97</v>
      </c>
      <c r="Q8" s="4">
        <v>3.03</v>
      </c>
      <c r="R8" s="4">
        <v>3</v>
      </c>
      <c r="S8" s="4">
        <v>2.98</v>
      </c>
      <c r="T8" s="4">
        <v>3</v>
      </c>
      <c r="U8" s="4">
        <v>3.01</v>
      </c>
      <c r="V8" s="4"/>
      <c r="W8" s="4"/>
      <c r="X8" s="4"/>
      <c r="Y8" s="4"/>
      <c r="Z8" s="4"/>
      <c r="AB8" s="8">
        <v>6</v>
      </c>
      <c r="AC8" s="9">
        <v>0.483</v>
      </c>
      <c r="AD8" s="9">
        <v>0</v>
      </c>
      <c r="AE8" s="9">
        <v>2.004</v>
      </c>
      <c r="AF8" s="9">
        <v>0.03</v>
      </c>
      <c r="AG8" s="10">
        <v>1.97</v>
      </c>
    </row>
    <row r="9" spans="1:33" ht="12.75">
      <c r="A9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8">
        <v>7</v>
      </c>
      <c r="AC9" s="9">
        <v>0.419</v>
      </c>
      <c r="AD9" s="9">
        <v>0.076</v>
      </c>
      <c r="AE9" s="9">
        <v>1.924</v>
      </c>
      <c r="AF9" s="9">
        <v>0.118</v>
      </c>
      <c r="AG9" s="10">
        <v>1.882</v>
      </c>
    </row>
    <row r="10" spans="1:33" ht="12.75">
      <c r="A10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8">
        <v>8</v>
      </c>
      <c r="AC10" s="9">
        <v>0.373</v>
      </c>
      <c r="AD10" s="9">
        <v>0.136</v>
      </c>
      <c r="AE10" s="9">
        <v>1.864</v>
      </c>
      <c r="AF10" s="9">
        <v>0.185</v>
      </c>
      <c r="AG10" s="10">
        <v>1.815</v>
      </c>
    </row>
    <row r="11" spans="1:33" ht="12.75">
      <c r="A11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B11" s="8">
        <v>9</v>
      </c>
      <c r="AC11" s="9">
        <v>0.337</v>
      </c>
      <c r="AD11" s="9">
        <v>0.184</v>
      </c>
      <c r="AE11" s="9">
        <v>1.816</v>
      </c>
      <c r="AF11" s="9">
        <v>0.239</v>
      </c>
      <c r="AG11" s="10">
        <v>1.761</v>
      </c>
    </row>
    <row r="12" spans="1:33" ht="13.5" thickBot="1">
      <c r="A12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B12" s="11">
        <v>10</v>
      </c>
      <c r="AC12" s="12">
        <v>0.308</v>
      </c>
      <c r="AD12" s="12">
        <v>0.223</v>
      </c>
      <c r="AE12" s="12">
        <v>1.777</v>
      </c>
      <c r="AF12" s="12">
        <v>0.284</v>
      </c>
      <c r="AG12" s="13">
        <v>1.716</v>
      </c>
    </row>
    <row r="13" spans="1:26" ht="12.75">
      <c r="A13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14" t="s">
        <v>9</v>
      </c>
      <c r="B14" s="15">
        <f aca="true" t="shared" si="0" ref="B14:Z14">IF(B4&lt;&gt;"",AVERAGE(B4:B13),"")</f>
        <v>3.05</v>
      </c>
      <c r="C14" s="15">
        <f t="shared" si="0"/>
        <v>3</v>
      </c>
      <c r="D14" s="15">
        <f t="shared" si="0"/>
        <v>3.0100000000000002</v>
      </c>
      <c r="E14" s="15">
        <f t="shared" si="0"/>
        <v>2.998</v>
      </c>
      <c r="F14" s="15">
        <f t="shared" si="0"/>
        <v>3.0100000000000002</v>
      </c>
      <c r="G14" s="15">
        <f t="shared" si="0"/>
        <v>2.9899999999999998</v>
      </c>
      <c r="H14" s="15">
        <f t="shared" si="0"/>
        <v>3.0119999999999996</v>
      </c>
      <c r="I14" s="15">
        <f t="shared" si="0"/>
        <v>3.004</v>
      </c>
      <c r="J14" s="15">
        <f t="shared" si="0"/>
        <v>2.982</v>
      </c>
      <c r="K14" s="15">
        <f t="shared" si="0"/>
        <v>3.014</v>
      </c>
      <c r="L14" s="15">
        <f t="shared" si="0"/>
        <v>2.9859999999999998</v>
      </c>
      <c r="M14" s="15">
        <f t="shared" si="0"/>
        <v>3.054</v>
      </c>
      <c r="N14" s="15">
        <f t="shared" si="0"/>
        <v>3.0020000000000002</v>
      </c>
      <c r="O14" s="15">
        <f t="shared" si="0"/>
        <v>3.002</v>
      </c>
      <c r="P14" s="15">
        <f t="shared" si="0"/>
        <v>2.988</v>
      </c>
      <c r="Q14" s="15">
        <f t="shared" si="0"/>
        <v>3.018</v>
      </c>
      <c r="R14" s="15">
        <f t="shared" si="0"/>
        <v>2.9979999999999998</v>
      </c>
      <c r="S14" s="15">
        <f t="shared" si="0"/>
        <v>2.994</v>
      </c>
      <c r="T14" s="15">
        <f t="shared" si="0"/>
        <v>2.998</v>
      </c>
      <c r="U14" s="15">
        <f t="shared" si="0"/>
        <v>3.014</v>
      </c>
      <c r="V14" s="15">
        <f t="shared" si="0"/>
      </c>
      <c r="W14" s="15">
        <f t="shared" si="0"/>
      </c>
      <c r="X14" s="15">
        <f t="shared" si="0"/>
      </c>
      <c r="Y14" s="15">
        <f t="shared" si="0"/>
      </c>
      <c r="Z14" s="15">
        <f t="shared" si="0"/>
      </c>
    </row>
    <row r="15" spans="1:26" ht="12.75">
      <c r="A15" s="14" t="s">
        <v>10</v>
      </c>
      <c r="B15" s="15">
        <f aca="true" t="shared" si="1" ref="B15:Z15">IF(B4&lt;&gt;"",MAX(B4:B13)-MIN(B4:B13),"")</f>
        <v>0.06999999999999984</v>
      </c>
      <c r="C15" s="15">
        <f t="shared" si="1"/>
        <v>0.06000000000000005</v>
      </c>
      <c r="D15" s="15">
        <f t="shared" si="1"/>
        <v>0.1299999999999999</v>
      </c>
      <c r="E15" s="15">
        <f t="shared" si="1"/>
        <v>0.06000000000000005</v>
      </c>
      <c r="F15" s="15">
        <f t="shared" si="1"/>
        <v>0.06000000000000005</v>
      </c>
      <c r="G15" s="15">
        <f t="shared" si="1"/>
        <v>0.06000000000000005</v>
      </c>
      <c r="H15" s="15">
        <f t="shared" si="1"/>
        <v>0.25</v>
      </c>
      <c r="I15" s="15">
        <f t="shared" si="1"/>
        <v>0.08999999999999986</v>
      </c>
      <c r="J15" s="15">
        <f t="shared" si="1"/>
        <v>0.05999999999999961</v>
      </c>
      <c r="K15" s="15">
        <f t="shared" si="1"/>
        <v>0.04999999999999982</v>
      </c>
      <c r="L15" s="15">
        <f t="shared" si="1"/>
        <v>0.08000000000000007</v>
      </c>
      <c r="M15" s="15">
        <f t="shared" si="1"/>
        <v>0.08000000000000007</v>
      </c>
      <c r="N15" s="15">
        <f t="shared" si="1"/>
        <v>0.08000000000000007</v>
      </c>
      <c r="O15" s="15">
        <f t="shared" si="1"/>
        <v>0.019999999999999574</v>
      </c>
      <c r="P15" s="15">
        <f t="shared" si="1"/>
        <v>0.08999999999999986</v>
      </c>
      <c r="Q15" s="15">
        <f t="shared" si="1"/>
        <v>0.06000000000000005</v>
      </c>
      <c r="R15" s="15">
        <f t="shared" si="1"/>
        <v>0.21999999999999975</v>
      </c>
      <c r="S15" s="15">
        <f t="shared" si="1"/>
        <v>0.08999999999999986</v>
      </c>
      <c r="T15" s="15">
        <f t="shared" si="1"/>
        <v>0.040000000000000036</v>
      </c>
      <c r="U15" s="15">
        <f t="shared" si="1"/>
        <v>0.04999999999999982</v>
      </c>
      <c r="V15" s="15">
        <f t="shared" si="1"/>
      </c>
      <c r="W15" s="15">
        <f t="shared" si="1"/>
      </c>
      <c r="X15" s="15">
        <f t="shared" si="1"/>
      </c>
      <c r="Y15" s="15">
        <f t="shared" si="1"/>
      </c>
      <c r="Z15" s="15">
        <f t="shared" si="1"/>
      </c>
    </row>
    <row r="16" spans="1:26" ht="12.75">
      <c r="A16" s="14" t="s">
        <v>11</v>
      </c>
      <c r="B16" s="15">
        <f aca="true" t="shared" si="2" ref="B16:Z16">IF(B4&lt;&gt;"",STDEV(B4:B13),"")</f>
        <v>0.025495097567899378</v>
      </c>
      <c r="C16" s="15">
        <f t="shared" si="2"/>
        <v>0.023452078799127692</v>
      </c>
      <c r="D16" s="15">
        <f t="shared" si="2"/>
        <v>0.056124860801591195</v>
      </c>
      <c r="E16" s="15">
        <f t="shared" si="2"/>
        <v>0.02683281572995297</v>
      </c>
      <c r="F16" s="15">
        <f t="shared" si="2"/>
        <v>0.021213203435529838</v>
      </c>
      <c r="G16" s="15">
        <f t="shared" si="2"/>
        <v>0.025495097568038725</v>
      </c>
      <c r="H16" s="15">
        <f t="shared" si="2"/>
        <v>0.09679876032265249</v>
      </c>
      <c r="I16" s="15">
        <f t="shared" si="2"/>
        <v>0.03847076812335327</v>
      </c>
      <c r="J16" s="15">
        <f t="shared" si="2"/>
        <v>0.025884358211114306</v>
      </c>
      <c r="K16" s="15">
        <f t="shared" si="2"/>
        <v>0.019493588689659</v>
      </c>
      <c r="L16" s="15">
        <f t="shared" si="2"/>
        <v>0.03435112807465736</v>
      </c>
      <c r="M16" s="15">
        <f t="shared" si="2"/>
        <v>0.02966479394836006</v>
      </c>
      <c r="N16" s="15">
        <f t="shared" si="2"/>
        <v>0.030331501776159144</v>
      </c>
      <c r="O16" s="15">
        <f t="shared" si="2"/>
        <v>0.008366600265394701</v>
      </c>
      <c r="P16" s="15">
        <f t="shared" si="2"/>
        <v>0.03962322551230759</v>
      </c>
      <c r="Q16" s="15">
        <f t="shared" si="2"/>
        <v>0.022803508501979555</v>
      </c>
      <c r="R16" s="15">
        <f t="shared" si="2"/>
        <v>0.07981227975694236</v>
      </c>
      <c r="S16" s="15">
        <f t="shared" si="2"/>
        <v>0.03646916505758818</v>
      </c>
      <c r="T16" s="15">
        <f t="shared" si="2"/>
        <v>0.01483239697415009</v>
      </c>
      <c r="U16" s="15">
        <f t="shared" si="2"/>
        <v>0.02073644135336352</v>
      </c>
      <c r="V16" s="15">
        <f t="shared" si="2"/>
      </c>
      <c r="W16" s="15">
        <f t="shared" si="2"/>
      </c>
      <c r="X16" s="15">
        <f t="shared" si="2"/>
      </c>
      <c r="Y16" s="15">
        <f t="shared" si="2"/>
      </c>
      <c r="Z16" s="15">
        <f t="shared" si="2"/>
      </c>
    </row>
    <row r="17" ht="6" customHeight="1"/>
    <row r="18" spans="1:14" ht="12.75">
      <c r="A18" s="16" t="s">
        <v>3</v>
      </c>
      <c r="B18" s="17">
        <f>COUNT(B4:B13)</f>
        <v>5</v>
      </c>
      <c r="D18" s="14" t="s">
        <v>12</v>
      </c>
      <c r="E18" s="23">
        <f>AVERAGE(B14:Z14)</f>
        <v>3.0062</v>
      </c>
      <c r="F18" s="24"/>
      <c r="H18" s="14" t="s">
        <v>13</v>
      </c>
      <c r="I18" s="23">
        <f>AVERAGE(B15:Z15)</f>
        <v>0.08499999999999992</v>
      </c>
      <c r="J18" s="24"/>
      <c r="L18" s="18" t="s">
        <v>14</v>
      </c>
      <c r="M18" s="23">
        <f>AVERAGE(B16:Z16)</f>
        <v>0.03381258352349106</v>
      </c>
      <c r="N18" s="24"/>
    </row>
    <row r="19" spans="4:14" ht="12.75">
      <c r="D19" s="19" t="s">
        <v>15</v>
      </c>
      <c r="E19" s="21">
        <f>E18+VLOOKUP(B18,Table,2,0)*I18</f>
        <v>3.055245</v>
      </c>
      <c r="F19" s="22"/>
      <c r="H19" s="19" t="s">
        <v>15</v>
      </c>
      <c r="I19" s="21">
        <f>I18*VLOOKUP(B18,Table,4,0)</f>
        <v>0.17977499999999985</v>
      </c>
      <c r="J19" s="22"/>
      <c r="L19" s="19" t="s">
        <v>15</v>
      </c>
      <c r="M19" s="21">
        <f>M18*VLOOKUP(B18,Table,6,0)</f>
        <v>0.07063448698057283</v>
      </c>
      <c r="N19" s="22"/>
    </row>
    <row r="20" spans="4:14" ht="12.75">
      <c r="D20" s="19" t="s">
        <v>16</v>
      </c>
      <c r="E20" s="21">
        <f>E18-VLOOKUP(B18,Table,2,0)*I18</f>
        <v>2.957155</v>
      </c>
      <c r="F20" s="22"/>
      <c r="H20" s="19" t="s">
        <v>16</v>
      </c>
      <c r="I20" s="21">
        <f>I18*VLOOKUP(B18,Table,3,0)</f>
        <v>0</v>
      </c>
      <c r="J20" s="22"/>
      <c r="L20" s="19" t="s">
        <v>16</v>
      </c>
      <c r="M20" s="21">
        <f>M18*VLOOKUP(B18,Table,5,0)</f>
        <v>0</v>
      </c>
      <c r="N20" s="22"/>
    </row>
    <row r="21" ht="2.25" customHeight="1"/>
    <row r="24" spans="2:26" ht="12.75">
      <c r="B24">
        <f aca="true" t="shared" si="3" ref="B24:Z24">IF(B14&lt;&gt;"",B14,#N/A)</f>
        <v>3.05</v>
      </c>
      <c r="C24">
        <f t="shared" si="3"/>
        <v>3</v>
      </c>
      <c r="D24">
        <f t="shared" si="3"/>
        <v>3.0100000000000002</v>
      </c>
      <c r="E24">
        <f t="shared" si="3"/>
        <v>2.998</v>
      </c>
      <c r="F24">
        <f t="shared" si="3"/>
        <v>3.0100000000000002</v>
      </c>
      <c r="G24">
        <f t="shared" si="3"/>
        <v>2.9899999999999998</v>
      </c>
      <c r="H24">
        <f t="shared" si="3"/>
        <v>3.0119999999999996</v>
      </c>
      <c r="I24">
        <f t="shared" si="3"/>
        <v>3.004</v>
      </c>
      <c r="J24">
        <f t="shared" si="3"/>
        <v>2.982</v>
      </c>
      <c r="K24">
        <f t="shared" si="3"/>
        <v>3.014</v>
      </c>
      <c r="L24">
        <f t="shared" si="3"/>
        <v>2.9859999999999998</v>
      </c>
      <c r="M24">
        <f t="shared" si="3"/>
        <v>3.054</v>
      </c>
      <c r="N24">
        <f t="shared" si="3"/>
        <v>3.0020000000000002</v>
      </c>
      <c r="O24">
        <f t="shared" si="3"/>
        <v>3.002</v>
      </c>
      <c r="P24">
        <f t="shared" si="3"/>
        <v>2.988</v>
      </c>
      <c r="Q24">
        <f t="shared" si="3"/>
        <v>3.018</v>
      </c>
      <c r="R24">
        <f t="shared" si="3"/>
        <v>2.9979999999999998</v>
      </c>
      <c r="S24">
        <f t="shared" si="3"/>
        <v>2.994</v>
      </c>
      <c r="T24">
        <f t="shared" si="3"/>
        <v>2.998</v>
      </c>
      <c r="U24">
        <f t="shared" si="3"/>
        <v>3.014</v>
      </c>
      <c r="V24" t="e">
        <f t="shared" si="3"/>
        <v>#N/A</v>
      </c>
      <c r="W24" t="e">
        <f t="shared" si="3"/>
        <v>#N/A</v>
      </c>
      <c r="X24" t="e">
        <f t="shared" si="3"/>
        <v>#N/A</v>
      </c>
      <c r="Y24" t="e">
        <f t="shared" si="3"/>
        <v>#N/A</v>
      </c>
      <c r="Z24" t="e">
        <f t="shared" si="3"/>
        <v>#N/A</v>
      </c>
    </row>
    <row r="25" spans="2:26" ht="12.75">
      <c r="B25">
        <f>E18</f>
        <v>3.0062</v>
      </c>
      <c r="C25" t="e">
        <v>#N/A</v>
      </c>
      <c r="D25" t="e">
        <v>#N/A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  <c r="O25" t="e">
        <v>#N/A</v>
      </c>
      <c r="P25" t="e">
        <v>#N/A</v>
      </c>
      <c r="Q25" t="e">
        <v>#N/A</v>
      </c>
      <c r="R25" t="e">
        <v>#N/A</v>
      </c>
      <c r="S25" t="e">
        <v>#N/A</v>
      </c>
      <c r="T25" t="e">
        <v>#N/A</v>
      </c>
      <c r="U25" t="e">
        <v>#N/A</v>
      </c>
      <c r="V25" t="e">
        <v>#N/A</v>
      </c>
      <c r="W25" t="e">
        <v>#N/A</v>
      </c>
      <c r="X25" t="e">
        <v>#N/A</v>
      </c>
      <c r="Y25" t="e">
        <v>#N/A</v>
      </c>
      <c r="Z25">
        <f>E18</f>
        <v>3.0062</v>
      </c>
    </row>
    <row r="26" spans="2:26" ht="12.75">
      <c r="B26">
        <f>E19</f>
        <v>3.055245</v>
      </c>
      <c r="C26" t="e">
        <v>#N/A</v>
      </c>
      <c r="D26" t="e">
        <v>#N/A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  <c r="O26" t="e">
        <v>#N/A</v>
      </c>
      <c r="P26" t="e">
        <v>#N/A</v>
      </c>
      <c r="Q26" t="e">
        <v>#N/A</v>
      </c>
      <c r="R26" t="e">
        <v>#N/A</v>
      </c>
      <c r="S26" t="e">
        <v>#N/A</v>
      </c>
      <c r="T26" t="e">
        <v>#N/A</v>
      </c>
      <c r="U26" t="e">
        <v>#N/A</v>
      </c>
      <c r="V26" t="e">
        <v>#N/A</v>
      </c>
      <c r="W26" t="e">
        <v>#N/A</v>
      </c>
      <c r="X26" t="e">
        <v>#N/A</v>
      </c>
      <c r="Y26" t="e">
        <v>#N/A</v>
      </c>
      <c r="Z26">
        <f>E19</f>
        <v>3.055245</v>
      </c>
    </row>
    <row r="27" spans="2:26" ht="12.75">
      <c r="B27">
        <f>E20</f>
        <v>2.957155</v>
      </c>
      <c r="C27" t="e">
        <v>#N/A</v>
      </c>
      <c r="D27" t="e">
        <v>#N/A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  <c r="O27" t="e">
        <v>#N/A</v>
      </c>
      <c r="P27" t="e">
        <v>#N/A</v>
      </c>
      <c r="Q27" t="e">
        <v>#N/A</v>
      </c>
      <c r="R27" t="e">
        <v>#N/A</v>
      </c>
      <c r="S27" t="e">
        <v>#N/A</v>
      </c>
      <c r="T27" t="e">
        <v>#N/A</v>
      </c>
      <c r="U27" t="e">
        <v>#N/A</v>
      </c>
      <c r="V27" t="e">
        <v>#N/A</v>
      </c>
      <c r="W27" t="e">
        <v>#N/A</v>
      </c>
      <c r="X27" t="e">
        <v>#N/A</v>
      </c>
      <c r="Y27" t="e">
        <v>#N/A</v>
      </c>
      <c r="Z27">
        <f>E20</f>
        <v>2.957155</v>
      </c>
    </row>
    <row r="35" spans="2:26" ht="12.75">
      <c r="B35">
        <f aca="true" t="shared" si="4" ref="B35:Z35">IF(B15&lt;&gt;"",B15,#N/A)</f>
        <v>0.06999999999999984</v>
      </c>
      <c r="C35">
        <f t="shared" si="4"/>
        <v>0.06000000000000005</v>
      </c>
      <c r="D35">
        <f t="shared" si="4"/>
        <v>0.1299999999999999</v>
      </c>
      <c r="E35">
        <f t="shared" si="4"/>
        <v>0.06000000000000005</v>
      </c>
      <c r="F35">
        <f t="shared" si="4"/>
        <v>0.06000000000000005</v>
      </c>
      <c r="G35">
        <f t="shared" si="4"/>
        <v>0.06000000000000005</v>
      </c>
      <c r="H35">
        <f t="shared" si="4"/>
        <v>0.25</v>
      </c>
      <c r="I35">
        <f t="shared" si="4"/>
        <v>0.08999999999999986</v>
      </c>
      <c r="J35">
        <f t="shared" si="4"/>
        <v>0.05999999999999961</v>
      </c>
      <c r="K35">
        <f t="shared" si="4"/>
        <v>0.04999999999999982</v>
      </c>
      <c r="L35">
        <f t="shared" si="4"/>
        <v>0.08000000000000007</v>
      </c>
      <c r="M35">
        <f t="shared" si="4"/>
        <v>0.08000000000000007</v>
      </c>
      <c r="N35">
        <f t="shared" si="4"/>
        <v>0.08000000000000007</v>
      </c>
      <c r="O35">
        <f t="shared" si="4"/>
        <v>0.019999999999999574</v>
      </c>
      <c r="P35">
        <f t="shared" si="4"/>
        <v>0.08999999999999986</v>
      </c>
      <c r="Q35">
        <f t="shared" si="4"/>
        <v>0.06000000000000005</v>
      </c>
      <c r="R35">
        <f t="shared" si="4"/>
        <v>0.21999999999999975</v>
      </c>
      <c r="S35">
        <f t="shared" si="4"/>
        <v>0.08999999999999986</v>
      </c>
      <c r="T35">
        <f t="shared" si="4"/>
        <v>0.040000000000000036</v>
      </c>
      <c r="U35">
        <f t="shared" si="4"/>
        <v>0.04999999999999982</v>
      </c>
      <c r="V35" t="e">
        <f t="shared" si="4"/>
        <v>#N/A</v>
      </c>
      <c r="W35" t="e">
        <f t="shared" si="4"/>
        <v>#N/A</v>
      </c>
      <c r="X35" t="e">
        <f t="shared" si="4"/>
        <v>#N/A</v>
      </c>
      <c r="Y35" t="e">
        <f t="shared" si="4"/>
        <v>#N/A</v>
      </c>
      <c r="Z35" t="e">
        <f t="shared" si="4"/>
        <v>#N/A</v>
      </c>
    </row>
    <row r="36" spans="2:26" ht="12.75">
      <c r="B36">
        <f>I18</f>
        <v>0.08499999999999992</v>
      </c>
      <c r="C36" t="e">
        <v>#N/A</v>
      </c>
      <c r="D36" t="e">
        <v>#N/A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  <c r="O36" t="e">
        <v>#N/A</v>
      </c>
      <c r="P36" t="e">
        <v>#N/A</v>
      </c>
      <c r="Q36" t="e">
        <v>#N/A</v>
      </c>
      <c r="R36" t="e">
        <v>#N/A</v>
      </c>
      <c r="S36" t="e">
        <v>#N/A</v>
      </c>
      <c r="T36" t="e">
        <v>#N/A</v>
      </c>
      <c r="U36" t="e">
        <v>#N/A</v>
      </c>
      <c r="V36" t="e">
        <v>#N/A</v>
      </c>
      <c r="W36" t="e">
        <v>#N/A</v>
      </c>
      <c r="X36" t="e">
        <v>#N/A</v>
      </c>
      <c r="Y36" t="e">
        <v>#N/A</v>
      </c>
      <c r="Z36">
        <f>I18</f>
        <v>0.08499999999999992</v>
      </c>
    </row>
    <row r="37" spans="2:26" ht="12.75">
      <c r="B37">
        <f>I19</f>
        <v>0.17977499999999985</v>
      </c>
      <c r="C37" t="e">
        <v>#N/A</v>
      </c>
      <c r="D37" t="e">
        <v>#N/A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  <c r="O37" t="e">
        <v>#N/A</v>
      </c>
      <c r="P37" t="e">
        <v>#N/A</v>
      </c>
      <c r="Q37" t="e">
        <v>#N/A</v>
      </c>
      <c r="R37" t="e">
        <v>#N/A</v>
      </c>
      <c r="S37" t="e">
        <v>#N/A</v>
      </c>
      <c r="T37" t="e">
        <v>#N/A</v>
      </c>
      <c r="U37" t="e">
        <v>#N/A</v>
      </c>
      <c r="V37" t="e">
        <v>#N/A</v>
      </c>
      <c r="W37" t="e">
        <v>#N/A</v>
      </c>
      <c r="X37" t="e">
        <v>#N/A</v>
      </c>
      <c r="Y37" t="e">
        <v>#N/A</v>
      </c>
      <c r="Z37">
        <f>I19</f>
        <v>0.17977499999999985</v>
      </c>
    </row>
    <row r="38" spans="2:26" ht="12.75">
      <c r="B38">
        <f>I20</f>
        <v>0</v>
      </c>
      <c r="C38" t="e">
        <v>#N/A</v>
      </c>
      <c r="D38" t="e">
        <v>#N/A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  <c r="O38" t="e">
        <v>#N/A</v>
      </c>
      <c r="P38" t="e">
        <v>#N/A</v>
      </c>
      <c r="Q38" t="e">
        <v>#N/A</v>
      </c>
      <c r="R38" t="e">
        <v>#N/A</v>
      </c>
      <c r="S38" t="e">
        <v>#N/A</v>
      </c>
      <c r="T38" t="e">
        <v>#N/A</v>
      </c>
      <c r="U38" t="e">
        <v>#N/A</v>
      </c>
      <c r="V38" t="e">
        <v>#N/A</v>
      </c>
      <c r="W38" t="e">
        <v>#N/A</v>
      </c>
      <c r="X38" t="e">
        <v>#N/A</v>
      </c>
      <c r="Y38" t="e">
        <v>#N/A</v>
      </c>
      <c r="Z38">
        <f>I20</f>
        <v>0</v>
      </c>
    </row>
    <row r="45" spans="2:26" ht="12.75">
      <c r="B45">
        <f aca="true" t="shared" si="5" ref="B45:Z45">IF(B16&lt;&gt;"",B16,#N/A)</f>
        <v>0.025495097567899378</v>
      </c>
      <c r="C45">
        <f t="shared" si="5"/>
        <v>0.023452078799127692</v>
      </c>
      <c r="D45">
        <f t="shared" si="5"/>
        <v>0.056124860801591195</v>
      </c>
      <c r="E45">
        <f t="shared" si="5"/>
        <v>0.02683281572995297</v>
      </c>
      <c r="F45">
        <f t="shared" si="5"/>
        <v>0.021213203435529838</v>
      </c>
      <c r="G45">
        <f t="shared" si="5"/>
        <v>0.025495097568038725</v>
      </c>
      <c r="H45">
        <f t="shared" si="5"/>
        <v>0.09679876032265249</v>
      </c>
      <c r="I45">
        <f t="shared" si="5"/>
        <v>0.03847076812335327</v>
      </c>
      <c r="J45">
        <f t="shared" si="5"/>
        <v>0.025884358211114306</v>
      </c>
      <c r="K45">
        <f t="shared" si="5"/>
        <v>0.019493588689659</v>
      </c>
      <c r="L45">
        <f t="shared" si="5"/>
        <v>0.03435112807465736</v>
      </c>
      <c r="M45">
        <f t="shared" si="5"/>
        <v>0.02966479394836006</v>
      </c>
      <c r="N45">
        <f t="shared" si="5"/>
        <v>0.030331501776159144</v>
      </c>
      <c r="O45">
        <f t="shared" si="5"/>
        <v>0.008366600265394701</v>
      </c>
      <c r="P45">
        <f t="shared" si="5"/>
        <v>0.03962322551230759</v>
      </c>
      <c r="Q45">
        <f t="shared" si="5"/>
        <v>0.022803508501979555</v>
      </c>
      <c r="R45">
        <f t="shared" si="5"/>
        <v>0.07981227975694236</v>
      </c>
      <c r="S45">
        <f t="shared" si="5"/>
        <v>0.03646916505758818</v>
      </c>
      <c r="T45">
        <f t="shared" si="5"/>
        <v>0.01483239697415009</v>
      </c>
      <c r="U45">
        <f t="shared" si="5"/>
        <v>0.02073644135336352</v>
      </c>
      <c r="V45" t="e">
        <f t="shared" si="5"/>
        <v>#N/A</v>
      </c>
      <c r="W45" t="e">
        <f t="shared" si="5"/>
        <v>#N/A</v>
      </c>
      <c r="X45" t="e">
        <f t="shared" si="5"/>
        <v>#N/A</v>
      </c>
      <c r="Y45" t="e">
        <f t="shared" si="5"/>
        <v>#N/A</v>
      </c>
      <c r="Z45" t="e">
        <f t="shared" si="5"/>
        <v>#N/A</v>
      </c>
    </row>
    <row r="46" spans="2:26" ht="12.75">
      <c r="B46">
        <f>M18</f>
        <v>0.03381258352349106</v>
      </c>
      <c r="C46" t="e">
        <v>#N/A</v>
      </c>
      <c r="D46" t="e">
        <v>#N/A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  <c r="O46" t="e">
        <v>#N/A</v>
      </c>
      <c r="P46" t="e">
        <v>#N/A</v>
      </c>
      <c r="Q46" t="e">
        <v>#N/A</v>
      </c>
      <c r="R46" t="e">
        <v>#N/A</v>
      </c>
      <c r="S46" t="e">
        <v>#N/A</v>
      </c>
      <c r="T46" t="e">
        <v>#N/A</v>
      </c>
      <c r="U46" t="e">
        <v>#N/A</v>
      </c>
      <c r="V46" t="e">
        <v>#N/A</v>
      </c>
      <c r="W46" t="e">
        <v>#N/A</v>
      </c>
      <c r="X46" t="e">
        <v>#N/A</v>
      </c>
      <c r="Y46" t="e">
        <v>#N/A</v>
      </c>
      <c r="Z46">
        <f>M18</f>
        <v>0.03381258352349106</v>
      </c>
    </row>
    <row r="47" spans="2:26" ht="12.75">
      <c r="B47">
        <f>M19</f>
        <v>0.07063448698057283</v>
      </c>
      <c r="C47" t="e">
        <v>#N/A</v>
      </c>
      <c r="D47" t="e">
        <v>#N/A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  <c r="O47" t="e">
        <v>#N/A</v>
      </c>
      <c r="P47" t="e">
        <v>#N/A</v>
      </c>
      <c r="Q47" t="e">
        <v>#N/A</v>
      </c>
      <c r="R47" t="e">
        <v>#N/A</v>
      </c>
      <c r="S47" t="e">
        <v>#N/A</v>
      </c>
      <c r="T47" t="e">
        <v>#N/A</v>
      </c>
      <c r="U47" t="e">
        <v>#N/A</v>
      </c>
      <c r="V47" t="e">
        <v>#N/A</v>
      </c>
      <c r="W47" t="e">
        <v>#N/A</v>
      </c>
      <c r="X47" t="e">
        <v>#N/A</v>
      </c>
      <c r="Y47" t="e">
        <v>#N/A</v>
      </c>
      <c r="Z47">
        <f>M19</f>
        <v>0.07063448698057283</v>
      </c>
    </row>
    <row r="48" spans="2:26" ht="12.75">
      <c r="B48">
        <f>M20</f>
        <v>0</v>
      </c>
      <c r="C48" t="e">
        <v>#N/A</v>
      </c>
      <c r="D48" t="e">
        <v>#N/A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  <c r="O48" t="e">
        <v>#N/A</v>
      </c>
      <c r="P48" t="e">
        <v>#N/A</v>
      </c>
      <c r="Q48" t="e">
        <v>#N/A</v>
      </c>
      <c r="R48" t="e">
        <v>#N/A</v>
      </c>
      <c r="S48" t="e">
        <v>#N/A</v>
      </c>
      <c r="T48" t="e">
        <v>#N/A</v>
      </c>
      <c r="U48" t="e">
        <v>#N/A</v>
      </c>
      <c r="V48" t="e">
        <v>#N/A</v>
      </c>
      <c r="W48" t="e">
        <v>#N/A</v>
      </c>
      <c r="X48" t="e">
        <v>#N/A</v>
      </c>
      <c r="Y48" t="e">
        <v>#N/A</v>
      </c>
      <c r="Z48">
        <f>M20</f>
        <v>0</v>
      </c>
    </row>
  </sheetData>
  <sheetProtection sheet="1" objects="1" scenarios="1"/>
  <printOptions/>
  <pageMargins left="0.75" right="0.75" top="1" bottom="1" header="0.5" footer="0.5"/>
  <pageSetup fitToHeight="2" fitToWidth="1" horizontalDpi="360" verticalDpi="360" orientation="landscape" scale="62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31" width="5.7109375" style="0" customWidth="1"/>
    <col min="32" max="32" width="2.140625" style="0" customWidth="1"/>
  </cols>
  <sheetData>
    <row r="1" spans="1:7" ht="15.75">
      <c r="A1" s="29" t="s">
        <v>17</v>
      </c>
      <c r="C1" s="25" t="s">
        <v>18</v>
      </c>
      <c r="D1" s="26"/>
      <c r="E1" s="26"/>
      <c r="F1" s="26"/>
      <c r="G1" s="27"/>
    </row>
    <row r="2" spans="8:9" ht="12.75">
      <c r="H2" s="14" t="s">
        <v>3</v>
      </c>
      <c r="I2" s="4">
        <v>100</v>
      </c>
    </row>
    <row r="3" spans="2:31" ht="12.7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29</v>
      </c>
      <c r="AE3" s="2">
        <v>30</v>
      </c>
    </row>
    <row r="4" spans="1:31" ht="12.75">
      <c r="A4" s="14" t="s">
        <v>19</v>
      </c>
      <c r="B4" s="20">
        <v>1</v>
      </c>
      <c r="C4" s="20">
        <v>5</v>
      </c>
      <c r="D4" s="20">
        <v>4</v>
      </c>
      <c r="E4" s="20">
        <v>0</v>
      </c>
      <c r="F4" s="20">
        <v>3</v>
      </c>
      <c r="G4" s="20">
        <v>2</v>
      </c>
      <c r="H4" s="20">
        <v>1</v>
      </c>
      <c r="I4" s="20">
        <v>3</v>
      </c>
      <c r="J4" s="20">
        <v>0</v>
      </c>
      <c r="K4" s="20">
        <v>6</v>
      </c>
      <c r="L4" s="20">
        <v>4</v>
      </c>
      <c r="M4" s="20">
        <v>3</v>
      </c>
      <c r="N4" s="20">
        <v>2</v>
      </c>
      <c r="O4" s="20">
        <v>0</v>
      </c>
      <c r="P4" s="20">
        <v>2</v>
      </c>
      <c r="Q4" s="20">
        <v>3</v>
      </c>
      <c r="R4" s="20">
        <v>3</v>
      </c>
      <c r="S4" s="20">
        <v>2</v>
      </c>
      <c r="T4" s="20">
        <v>1</v>
      </c>
      <c r="U4" s="20">
        <v>0</v>
      </c>
      <c r="V4" s="20">
        <v>4</v>
      </c>
      <c r="W4" s="20">
        <v>2</v>
      </c>
      <c r="X4" s="20">
        <v>1</v>
      </c>
      <c r="Y4" s="20">
        <v>2</v>
      </c>
      <c r="Z4" s="20">
        <v>5</v>
      </c>
      <c r="AA4" s="20">
        <v>2</v>
      </c>
      <c r="AB4" s="20">
        <v>3</v>
      </c>
      <c r="AC4" s="20">
        <v>4</v>
      </c>
      <c r="AD4" s="20">
        <v>1</v>
      </c>
      <c r="AE4" s="20">
        <v>0</v>
      </c>
    </row>
    <row r="5" spans="1:31" ht="12.75">
      <c r="A5" s="14" t="s">
        <v>20</v>
      </c>
      <c r="B5" s="17">
        <f aca="true" t="shared" si="0" ref="B5:AE5">IF(B4&lt;&gt;"",B4/$I$2,"")</f>
        <v>0.01</v>
      </c>
      <c r="C5" s="17">
        <f t="shared" si="0"/>
        <v>0.05</v>
      </c>
      <c r="D5" s="17">
        <f t="shared" si="0"/>
        <v>0.04</v>
      </c>
      <c r="E5" s="17">
        <f t="shared" si="0"/>
        <v>0</v>
      </c>
      <c r="F5" s="17">
        <f t="shared" si="0"/>
        <v>0.03</v>
      </c>
      <c r="G5" s="17">
        <f t="shared" si="0"/>
        <v>0.02</v>
      </c>
      <c r="H5" s="17">
        <f t="shared" si="0"/>
        <v>0.01</v>
      </c>
      <c r="I5" s="17">
        <f t="shared" si="0"/>
        <v>0.03</v>
      </c>
      <c r="J5" s="17">
        <f t="shared" si="0"/>
        <v>0</v>
      </c>
      <c r="K5" s="17">
        <f t="shared" si="0"/>
        <v>0.06</v>
      </c>
      <c r="L5" s="17">
        <f t="shared" si="0"/>
        <v>0.04</v>
      </c>
      <c r="M5" s="17">
        <f t="shared" si="0"/>
        <v>0.03</v>
      </c>
      <c r="N5" s="17">
        <f t="shared" si="0"/>
        <v>0.02</v>
      </c>
      <c r="O5" s="17">
        <f t="shared" si="0"/>
        <v>0</v>
      </c>
      <c r="P5" s="17">
        <f t="shared" si="0"/>
        <v>0.02</v>
      </c>
      <c r="Q5" s="17">
        <f t="shared" si="0"/>
        <v>0.03</v>
      </c>
      <c r="R5" s="17">
        <f t="shared" si="0"/>
        <v>0.03</v>
      </c>
      <c r="S5" s="17">
        <f t="shared" si="0"/>
        <v>0.02</v>
      </c>
      <c r="T5" s="17">
        <f t="shared" si="0"/>
        <v>0.01</v>
      </c>
      <c r="U5" s="17">
        <f t="shared" si="0"/>
        <v>0</v>
      </c>
      <c r="V5" s="17">
        <f t="shared" si="0"/>
        <v>0.04</v>
      </c>
      <c r="W5" s="17">
        <f t="shared" si="0"/>
        <v>0.02</v>
      </c>
      <c r="X5" s="17">
        <f t="shared" si="0"/>
        <v>0.01</v>
      </c>
      <c r="Y5" s="17">
        <f t="shared" si="0"/>
        <v>0.02</v>
      </c>
      <c r="Z5" s="17">
        <f t="shared" si="0"/>
        <v>0.05</v>
      </c>
      <c r="AA5" s="17">
        <f t="shared" si="0"/>
        <v>0.02</v>
      </c>
      <c r="AB5" s="17">
        <f t="shared" si="0"/>
        <v>0.03</v>
      </c>
      <c r="AC5" s="17">
        <f t="shared" si="0"/>
        <v>0.04</v>
      </c>
      <c r="AD5" s="17">
        <f t="shared" si="0"/>
        <v>0.01</v>
      </c>
      <c r="AE5" s="17">
        <f t="shared" si="0"/>
        <v>0</v>
      </c>
    </row>
    <row r="6" ht="6" customHeight="1"/>
    <row r="7" spans="2:4" ht="12.75">
      <c r="B7" s="18" t="s">
        <v>21</v>
      </c>
      <c r="C7" s="23">
        <f>AVERAGE(B5:AE5)</f>
        <v>0.023000000000000007</v>
      </c>
      <c r="D7" s="24"/>
    </row>
    <row r="8" spans="2:8" ht="12.75">
      <c r="B8" s="19" t="s">
        <v>15</v>
      </c>
      <c r="C8" s="21">
        <f>C7+G8*SQRT(C7*(1-C7)/I2)</f>
        <v>0.06797099064952873</v>
      </c>
      <c r="D8" s="22"/>
      <c r="F8" s="28" t="s">
        <v>22</v>
      </c>
      <c r="G8" s="20">
        <v>3</v>
      </c>
      <c r="H8" t="s">
        <v>23</v>
      </c>
    </row>
    <row r="9" spans="2:4" ht="12.75">
      <c r="B9" s="19" t="s">
        <v>16</v>
      </c>
      <c r="C9" s="21">
        <f>MAX(0,C7-G8*SQRT(C7*(1-C7)/I2))</f>
        <v>0</v>
      </c>
      <c r="D9" s="22"/>
    </row>
    <row r="11" spans="2:31" ht="12.75">
      <c r="B11">
        <f aca="true" t="shared" si="1" ref="B11:AE11">IF(B5&lt;&gt;"",B5,#N/A)</f>
        <v>0.01</v>
      </c>
      <c r="C11">
        <f t="shared" si="1"/>
        <v>0.05</v>
      </c>
      <c r="D11">
        <f t="shared" si="1"/>
        <v>0.04</v>
      </c>
      <c r="E11">
        <f t="shared" si="1"/>
        <v>0</v>
      </c>
      <c r="F11">
        <f t="shared" si="1"/>
        <v>0.03</v>
      </c>
      <c r="G11">
        <f t="shared" si="1"/>
        <v>0.02</v>
      </c>
      <c r="H11">
        <f t="shared" si="1"/>
        <v>0.01</v>
      </c>
      <c r="I11">
        <f t="shared" si="1"/>
        <v>0.03</v>
      </c>
      <c r="J11">
        <f t="shared" si="1"/>
        <v>0</v>
      </c>
      <c r="K11">
        <f t="shared" si="1"/>
        <v>0.06</v>
      </c>
      <c r="L11">
        <f t="shared" si="1"/>
        <v>0.04</v>
      </c>
      <c r="M11">
        <f t="shared" si="1"/>
        <v>0.03</v>
      </c>
      <c r="N11">
        <f t="shared" si="1"/>
        <v>0.02</v>
      </c>
      <c r="O11">
        <f t="shared" si="1"/>
        <v>0</v>
      </c>
      <c r="P11">
        <f t="shared" si="1"/>
        <v>0.02</v>
      </c>
      <c r="Q11">
        <f t="shared" si="1"/>
        <v>0.03</v>
      </c>
      <c r="R11">
        <f t="shared" si="1"/>
        <v>0.03</v>
      </c>
      <c r="S11">
        <f t="shared" si="1"/>
        <v>0.02</v>
      </c>
      <c r="T11">
        <f t="shared" si="1"/>
        <v>0.01</v>
      </c>
      <c r="U11">
        <f t="shared" si="1"/>
        <v>0</v>
      </c>
      <c r="V11">
        <f t="shared" si="1"/>
        <v>0.04</v>
      </c>
      <c r="W11">
        <f t="shared" si="1"/>
        <v>0.02</v>
      </c>
      <c r="X11">
        <f t="shared" si="1"/>
        <v>0.01</v>
      </c>
      <c r="Y11">
        <f t="shared" si="1"/>
        <v>0.02</v>
      </c>
      <c r="Z11">
        <f t="shared" si="1"/>
        <v>0.05</v>
      </c>
      <c r="AA11">
        <f t="shared" si="1"/>
        <v>0.02</v>
      </c>
      <c r="AB11">
        <f t="shared" si="1"/>
        <v>0.03</v>
      </c>
      <c r="AC11">
        <f t="shared" si="1"/>
        <v>0.04</v>
      </c>
      <c r="AD11">
        <f t="shared" si="1"/>
        <v>0.01</v>
      </c>
      <c r="AE11">
        <f t="shared" si="1"/>
        <v>0</v>
      </c>
    </row>
    <row r="12" spans="2:31" ht="12.75">
      <c r="B12">
        <f>C7</f>
        <v>0.023000000000000007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  <c r="R12" t="e">
        <v>#N/A</v>
      </c>
      <c r="S12" t="e">
        <v>#N/A</v>
      </c>
      <c r="T12" t="e">
        <v>#N/A</v>
      </c>
      <c r="U12" t="e">
        <v>#N/A</v>
      </c>
      <c r="V12" t="e">
        <v>#N/A</v>
      </c>
      <c r="W12" t="e">
        <v>#N/A</v>
      </c>
      <c r="X12" t="e">
        <v>#N/A</v>
      </c>
      <c r="Y12" t="e">
        <v>#N/A</v>
      </c>
      <c r="Z12" t="e">
        <v>#N/A</v>
      </c>
      <c r="AA12" t="e">
        <v>#N/A</v>
      </c>
      <c r="AB12" t="e">
        <v>#N/A</v>
      </c>
      <c r="AC12" t="e">
        <v>#N/A</v>
      </c>
      <c r="AD12" t="e">
        <v>#N/A</v>
      </c>
      <c r="AE12">
        <f>C7</f>
        <v>0.023000000000000007</v>
      </c>
    </row>
    <row r="13" spans="2:31" ht="12.75">
      <c r="B13">
        <f>C8</f>
        <v>0.06797099064952873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  <c r="R13" t="e">
        <v>#N/A</v>
      </c>
      <c r="S13" t="e">
        <v>#N/A</v>
      </c>
      <c r="T13" t="e">
        <v>#N/A</v>
      </c>
      <c r="U13" t="e">
        <v>#N/A</v>
      </c>
      <c r="V13" t="e">
        <v>#N/A</v>
      </c>
      <c r="W13" t="e">
        <v>#N/A</v>
      </c>
      <c r="X13" t="e">
        <v>#N/A</v>
      </c>
      <c r="Y13" t="e">
        <v>#N/A</v>
      </c>
      <c r="Z13" t="e">
        <v>#N/A</v>
      </c>
      <c r="AA13" t="e">
        <v>#N/A</v>
      </c>
      <c r="AB13" t="e">
        <v>#N/A</v>
      </c>
      <c r="AC13" t="e">
        <v>#N/A</v>
      </c>
      <c r="AD13" t="e">
        <v>#N/A</v>
      </c>
      <c r="AE13">
        <f>C8</f>
        <v>0.06797099064952873</v>
      </c>
    </row>
    <row r="14" spans="2:31" ht="12.75">
      <c r="B14">
        <f>C9</f>
        <v>0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  <c r="R14" t="e">
        <v>#N/A</v>
      </c>
      <c r="S14" t="e">
        <v>#N/A</v>
      </c>
      <c r="T14" t="e">
        <v>#N/A</v>
      </c>
      <c r="U14" t="e">
        <v>#N/A</v>
      </c>
      <c r="V14" t="e">
        <v>#N/A</v>
      </c>
      <c r="W14" t="e">
        <v>#N/A</v>
      </c>
      <c r="X14" t="e">
        <v>#N/A</v>
      </c>
      <c r="Y14" t="e">
        <v>#N/A</v>
      </c>
      <c r="Z14" t="e">
        <v>#N/A</v>
      </c>
      <c r="AA14" t="e">
        <v>#N/A</v>
      </c>
      <c r="AB14" t="e">
        <v>#N/A</v>
      </c>
      <c r="AC14" t="e">
        <v>#N/A</v>
      </c>
      <c r="AD14" t="e">
        <v>#N/A</v>
      </c>
      <c r="AE14">
        <f>C9</f>
        <v>0</v>
      </c>
    </row>
  </sheetData>
  <sheetProtection sheet="1" objects="1" scenarios="1"/>
  <printOptions/>
  <pageMargins left="0.75" right="0.75" top="1" bottom="1" header="0.5" footer="0.5"/>
  <pageSetup fitToHeight="1" fitToWidth="1" horizontalDpi="360" verticalDpi="36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41" width="4.140625" style="0" customWidth="1"/>
  </cols>
  <sheetData>
    <row r="1" spans="1:9" ht="15.75">
      <c r="A1" s="29" t="s">
        <v>24</v>
      </c>
      <c r="D1" s="25" t="s">
        <v>25</v>
      </c>
      <c r="E1" s="26"/>
      <c r="F1" s="26"/>
      <c r="G1" s="26"/>
      <c r="H1" s="26"/>
      <c r="I1" s="27"/>
    </row>
    <row r="2" spans="2:41" ht="12.7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</row>
    <row r="3" spans="1:41" ht="12.75">
      <c r="A3" s="14" t="s">
        <v>26</v>
      </c>
      <c r="B3" s="4">
        <v>9</v>
      </c>
      <c r="C3" s="4">
        <v>5</v>
      </c>
      <c r="D3" s="4">
        <v>2</v>
      </c>
      <c r="E3" s="4">
        <v>1</v>
      </c>
      <c r="F3" s="4">
        <v>0</v>
      </c>
      <c r="G3" s="4">
        <v>1</v>
      </c>
      <c r="H3" s="4">
        <v>0</v>
      </c>
      <c r="I3" s="4">
        <v>2</v>
      </c>
      <c r="J3" s="4">
        <v>7</v>
      </c>
      <c r="K3" s="4">
        <v>7</v>
      </c>
      <c r="L3" s="4">
        <v>0</v>
      </c>
      <c r="M3" s="4">
        <v>0</v>
      </c>
      <c r="N3" s="4">
        <v>1</v>
      </c>
      <c r="O3" s="4">
        <v>0</v>
      </c>
      <c r="P3" s="4">
        <v>0</v>
      </c>
      <c r="Q3" s="4">
        <v>1</v>
      </c>
      <c r="R3" s="4">
        <v>0</v>
      </c>
      <c r="S3" s="4">
        <v>3</v>
      </c>
      <c r="T3" s="4">
        <v>2</v>
      </c>
      <c r="U3" s="4">
        <v>2</v>
      </c>
      <c r="V3" s="4">
        <v>9</v>
      </c>
      <c r="W3" s="4">
        <v>8</v>
      </c>
      <c r="X3" s="4">
        <v>10</v>
      </c>
      <c r="Y3" s="4">
        <v>1</v>
      </c>
      <c r="Z3" s="4">
        <v>1</v>
      </c>
      <c r="AA3" s="4">
        <v>7</v>
      </c>
      <c r="AB3" s="4">
        <v>2</v>
      </c>
      <c r="AC3" s="4">
        <v>9</v>
      </c>
      <c r="AD3" s="4">
        <v>6</v>
      </c>
      <c r="AE3" s="4">
        <v>4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4</v>
      </c>
      <c r="AL3" s="4"/>
      <c r="AM3" s="4"/>
      <c r="AN3" s="4"/>
      <c r="AO3" s="4"/>
    </row>
    <row r="4" ht="6" customHeight="1"/>
    <row r="5" spans="3:5" ht="12.75">
      <c r="C5" s="19" t="s">
        <v>27</v>
      </c>
      <c r="D5" s="23">
        <f>AVERAGE(B3:AO3)</f>
        <v>2.9166666666666665</v>
      </c>
      <c r="E5" s="24"/>
    </row>
    <row r="6" spans="3:10" ht="12.75">
      <c r="C6" s="19" t="s">
        <v>15</v>
      </c>
      <c r="D6" s="21">
        <f>D5+3*SQRT(D5)</f>
        <v>8.040142049646466</v>
      </c>
      <c r="E6" s="22"/>
      <c r="H6" s="28" t="s">
        <v>28</v>
      </c>
      <c r="I6" s="20">
        <v>3</v>
      </c>
      <c r="J6" t="s">
        <v>23</v>
      </c>
    </row>
    <row r="7" spans="3:5" ht="12.75">
      <c r="C7" s="19" t="s">
        <v>16</v>
      </c>
      <c r="D7" s="21">
        <f>MAX(0,D5-3*SQRT(D5))</f>
        <v>0</v>
      </c>
      <c r="E7" s="22"/>
    </row>
    <row r="11" spans="2:41" ht="12.75">
      <c r="B11">
        <f aca="true" t="shared" si="0" ref="B11:K11">IF(B3&lt;&gt;"",B3,#N/A)</f>
        <v>9</v>
      </c>
      <c r="C11">
        <f t="shared" si="0"/>
        <v>5</v>
      </c>
      <c r="D11">
        <f t="shared" si="0"/>
        <v>2</v>
      </c>
      <c r="E11">
        <f t="shared" si="0"/>
        <v>1</v>
      </c>
      <c r="F11">
        <f t="shared" si="0"/>
        <v>0</v>
      </c>
      <c r="G11">
        <f t="shared" si="0"/>
        <v>1</v>
      </c>
      <c r="H11">
        <f t="shared" si="0"/>
        <v>0</v>
      </c>
      <c r="I11">
        <f t="shared" si="0"/>
        <v>2</v>
      </c>
      <c r="J11">
        <f t="shared" si="0"/>
        <v>7</v>
      </c>
      <c r="K11">
        <f t="shared" si="0"/>
        <v>7</v>
      </c>
      <c r="L11">
        <f aca="true" t="shared" si="1" ref="L11:AO11">IF(L3&lt;&gt;"",L3,#N/A)</f>
        <v>0</v>
      </c>
      <c r="M11">
        <f t="shared" si="1"/>
        <v>0</v>
      </c>
      <c r="N11">
        <f t="shared" si="1"/>
        <v>1</v>
      </c>
      <c r="O11">
        <f t="shared" si="1"/>
        <v>0</v>
      </c>
      <c r="P11">
        <f t="shared" si="1"/>
        <v>0</v>
      </c>
      <c r="Q11">
        <f t="shared" si="1"/>
        <v>1</v>
      </c>
      <c r="R11">
        <f t="shared" si="1"/>
        <v>0</v>
      </c>
      <c r="S11">
        <f t="shared" si="1"/>
        <v>3</v>
      </c>
      <c r="T11">
        <f t="shared" si="1"/>
        <v>2</v>
      </c>
      <c r="U11">
        <f t="shared" si="1"/>
        <v>2</v>
      </c>
      <c r="V11">
        <f t="shared" si="1"/>
        <v>9</v>
      </c>
      <c r="W11">
        <f t="shared" si="1"/>
        <v>8</v>
      </c>
      <c r="X11">
        <f t="shared" si="1"/>
        <v>10</v>
      </c>
      <c r="Y11">
        <f t="shared" si="1"/>
        <v>1</v>
      </c>
      <c r="Z11">
        <f t="shared" si="1"/>
        <v>1</v>
      </c>
      <c r="AA11">
        <f t="shared" si="1"/>
        <v>7</v>
      </c>
      <c r="AB11">
        <f t="shared" si="1"/>
        <v>2</v>
      </c>
      <c r="AC11">
        <f t="shared" si="1"/>
        <v>9</v>
      </c>
      <c r="AD11">
        <f t="shared" si="1"/>
        <v>6</v>
      </c>
      <c r="AE11">
        <f t="shared" si="1"/>
        <v>4</v>
      </c>
      <c r="AF11">
        <f t="shared" si="1"/>
        <v>0</v>
      </c>
      <c r="AG11">
        <f t="shared" si="1"/>
        <v>0</v>
      </c>
      <c r="AH11">
        <f t="shared" si="1"/>
        <v>1</v>
      </c>
      <c r="AI11">
        <f t="shared" si="1"/>
        <v>0</v>
      </c>
      <c r="AJ11">
        <f t="shared" si="1"/>
        <v>0</v>
      </c>
      <c r="AK11">
        <f t="shared" si="1"/>
        <v>4</v>
      </c>
      <c r="AL11" t="e">
        <f t="shared" si="1"/>
        <v>#N/A</v>
      </c>
      <c r="AM11" t="e">
        <f t="shared" si="1"/>
        <v>#N/A</v>
      </c>
      <c r="AN11" t="e">
        <f t="shared" si="1"/>
        <v>#N/A</v>
      </c>
      <c r="AO11" t="e">
        <f t="shared" si="1"/>
        <v>#N/A</v>
      </c>
    </row>
    <row r="12" spans="2:41" ht="12.75">
      <c r="B12">
        <f>D5</f>
        <v>2.9166666666666665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  <c r="R12" t="e">
        <v>#N/A</v>
      </c>
      <c r="S12" t="e">
        <v>#N/A</v>
      </c>
      <c r="T12" t="e">
        <v>#N/A</v>
      </c>
      <c r="U12" t="e">
        <v>#N/A</v>
      </c>
      <c r="V12" t="e">
        <v>#N/A</v>
      </c>
      <c r="W12" t="e">
        <v>#N/A</v>
      </c>
      <c r="X12" t="e">
        <v>#N/A</v>
      </c>
      <c r="Y12" t="e">
        <v>#N/A</v>
      </c>
      <c r="Z12" t="e">
        <v>#N/A</v>
      </c>
      <c r="AA12" t="e">
        <v>#N/A</v>
      </c>
      <c r="AB12" t="e">
        <v>#N/A</v>
      </c>
      <c r="AC12" t="e">
        <v>#N/A</v>
      </c>
      <c r="AD12" t="e">
        <v>#N/A</v>
      </c>
      <c r="AE12" t="e">
        <v>#N/A</v>
      </c>
      <c r="AF12" t="e">
        <v>#N/A</v>
      </c>
      <c r="AG12" t="e">
        <v>#N/A</v>
      </c>
      <c r="AH12" t="e">
        <v>#N/A</v>
      </c>
      <c r="AI12" t="e">
        <v>#N/A</v>
      </c>
      <c r="AJ12" t="e">
        <v>#N/A</v>
      </c>
      <c r="AK12" t="e">
        <v>#N/A</v>
      </c>
      <c r="AL12" t="e">
        <v>#N/A</v>
      </c>
      <c r="AM12" t="e">
        <v>#N/A</v>
      </c>
      <c r="AN12" t="e">
        <v>#N/A</v>
      </c>
      <c r="AO12">
        <f>D5</f>
        <v>2.9166666666666665</v>
      </c>
    </row>
    <row r="13" spans="2:41" ht="12.75">
      <c r="B13">
        <f>D6</f>
        <v>8.040142049646466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  <c r="R13" t="e">
        <v>#N/A</v>
      </c>
      <c r="S13" t="e">
        <v>#N/A</v>
      </c>
      <c r="T13" t="e">
        <v>#N/A</v>
      </c>
      <c r="U13" t="e">
        <v>#N/A</v>
      </c>
      <c r="V13" t="e">
        <v>#N/A</v>
      </c>
      <c r="W13" t="e">
        <v>#N/A</v>
      </c>
      <c r="X13" t="e">
        <v>#N/A</v>
      </c>
      <c r="Y13" t="e">
        <v>#N/A</v>
      </c>
      <c r="Z13" t="e">
        <v>#N/A</v>
      </c>
      <c r="AA13" t="e">
        <v>#N/A</v>
      </c>
      <c r="AB13" t="e">
        <v>#N/A</v>
      </c>
      <c r="AC13" t="e">
        <v>#N/A</v>
      </c>
      <c r="AD13" t="e">
        <v>#N/A</v>
      </c>
      <c r="AE13" t="e">
        <v>#N/A</v>
      </c>
      <c r="AF13" t="e">
        <v>#N/A</v>
      </c>
      <c r="AG13" t="e">
        <v>#N/A</v>
      </c>
      <c r="AH13" t="e">
        <v>#N/A</v>
      </c>
      <c r="AI13" t="e">
        <v>#N/A</v>
      </c>
      <c r="AJ13" t="e">
        <v>#N/A</v>
      </c>
      <c r="AK13" t="e">
        <v>#N/A</v>
      </c>
      <c r="AL13" t="e">
        <v>#N/A</v>
      </c>
      <c r="AM13" t="e">
        <v>#N/A</v>
      </c>
      <c r="AN13" t="e">
        <v>#N/A</v>
      </c>
      <c r="AO13">
        <f>D6</f>
        <v>8.040142049646466</v>
      </c>
    </row>
    <row r="14" spans="2:41" ht="12.75">
      <c r="B14">
        <f>D7</f>
        <v>0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  <c r="R14" t="e">
        <v>#N/A</v>
      </c>
      <c r="S14" t="e">
        <v>#N/A</v>
      </c>
      <c r="T14" t="e">
        <v>#N/A</v>
      </c>
      <c r="U14" t="e">
        <v>#N/A</v>
      </c>
      <c r="V14" t="e">
        <v>#N/A</v>
      </c>
      <c r="W14" t="e">
        <v>#N/A</v>
      </c>
      <c r="X14" t="e">
        <v>#N/A</v>
      </c>
      <c r="Y14" t="e">
        <v>#N/A</v>
      </c>
      <c r="Z14" t="e">
        <v>#N/A</v>
      </c>
      <c r="AA14" t="e">
        <v>#N/A</v>
      </c>
      <c r="AB14" t="e">
        <v>#N/A</v>
      </c>
      <c r="AC14" t="e">
        <v>#N/A</v>
      </c>
      <c r="AD14" t="e">
        <v>#N/A</v>
      </c>
      <c r="AE14" t="e">
        <v>#N/A</v>
      </c>
      <c r="AF14" t="e">
        <v>#N/A</v>
      </c>
      <c r="AG14" t="e">
        <v>#N/A</v>
      </c>
      <c r="AH14" t="e">
        <v>#N/A</v>
      </c>
      <c r="AI14" t="e">
        <v>#N/A</v>
      </c>
      <c r="AJ14" t="e">
        <v>#N/A</v>
      </c>
      <c r="AK14" t="e">
        <v>#N/A</v>
      </c>
      <c r="AL14" t="e">
        <v>#N/A</v>
      </c>
      <c r="AM14" t="e">
        <v>#N/A</v>
      </c>
      <c r="AN14" t="e">
        <v>#N/A</v>
      </c>
      <c r="AO14">
        <f>D7</f>
        <v>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14. Control Charts</dc:title>
  <dc:subject/>
  <dc:creator>McGraw-Hill</dc:creator>
  <cp:keywords/>
  <dc:description/>
  <cp:lastModifiedBy>Jean Scheid</cp:lastModifiedBy>
  <dcterms:created xsi:type="dcterms:W3CDTF">2000-08-05T07:09:36Z</dcterms:created>
  <dcterms:modified xsi:type="dcterms:W3CDTF">2010-04-14T18:18:49Z</dcterms:modified>
  <cp:category/>
  <cp:version/>
  <cp:contentType/>
  <cp:contentStatus/>
</cp:coreProperties>
</file>